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20" windowWidth="24435" windowHeight="1150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Položky!$A$1:$G$42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41" i="3"/>
  <c r="BD41" i="3"/>
  <c r="BC41" i="3"/>
  <c r="BA41" i="3"/>
  <c r="G41" i="3"/>
  <c r="BB41" i="3" s="1"/>
  <c r="BE40" i="3"/>
  <c r="BD40" i="3"/>
  <c r="BC40" i="3"/>
  <c r="BA40" i="3"/>
  <c r="G40" i="3"/>
  <c r="BE39" i="3"/>
  <c r="BD39" i="3"/>
  <c r="BC39" i="3"/>
  <c r="BA39" i="3"/>
  <c r="G39" i="3"/>
  <c r="BB39" i="3" s="1"/>
  <c r="B11" i="2"/>
  <c r="A11" i="2"/>
  <c r="C42" i="3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B32" i="3"/>
  <c r="BA32" i="3"/>
  <c r="G32" i="3"/>
  <c r="BE31" i="3"/>
  <c r="BD31" i="3"/>
  <c r="BC31" i="3"/>
  <c r="BA31" i="3"/>
  <c r="G31" i="3"/>
  <c r="BB31" i="3" s="1"/>
  <c r="BE30" i="3"/>
  <c r="BD30" i="3"/>
  <c r="BC30" i="3"/>
  <c r="BB30" i="3"/>
  <c r="BA30" i="3"/>
  <c r="G30" i="3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10" i="2"/>
  <c r="A10" i="2"/>
  <c r="C37" i="3"/>
  <c r="BE25" i="3"/>
  <c r="BD25" i="3"/>
  <c r="BC25" i="3"/>
  <c r="BB25" i="3"/>
  <c r="BA25" i="3"/>
  <c r="G25" i="3"/>
  <c r="BE24" i="3"/>
  <c r="BD24" i="3"/>
  <c r="BC24" i="3"/>
  <c r="BA24" i="3"/>
  <c r="G24" i="3"/>
  <c r="BB24" i="3" s="1"/>
  <c r="BE23" i="3"/>
  <c r="BD23" i="3"/>
  <c r="BC23" i="3"/>
  <c r="BB23" i="3"/>
  <c r="BA23" i="3"/>
  <c r="G23" i="3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B19" i="3"/>
  <c r="BA19" i="3"/>
  <c r="G19" i="3"/>
  <c r="B9" i="2"/>
  <c r="A9" i="2"/>
  <c r="C26" i="3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B12" i="3"/>
  <c r="BA12" i="3"/>
  <c r="BA17" i="3" s="1"/>
  <c r="E8" i="2" s="1"/>
  <c r="G12" i="3"/>
  <c r="BE11" i="3"/>
  <c r="BD11" i="3"/>
  <c r="BD17" i="3" s="1"/>
  <c r="H8" i="2" s="1"/>
  <c r="BC11" i="3"/>
  <c r="BA11" i="3"/>
  <c r="G11" i="3"/>
  <c r="B8" i="2"/>
  <c r="A8" i="2"/>
  <c r="C17" i="3"/>
  <c r="BE8" i="3"/>
  <c r="BD8" i="3"/>
  <c r="BD9" i="3" s="1"/>
  <c r="H7" i="2" s="1"/>
  <c r="BC8" i="3"/>
  <c r="BC9" i="3" s="1"/>
  <c r="G7" i="2" s="1"/>
  <c r="BA8" i="3"/>
  <c r="BA9" i="3" s="1"/>
  <c r="E7" i="2" s="1"/>
  <c r="G8" i="3"/>
  <c r="BB8" i="3" s="1"/>
  <c r="BB9" i="3" s="1"/>
  <c r="F7" i="2" s="1"/>
  <c r="B7" i="2"/>
  <c r="A7" i="2"/>
  <c r="BE9" i="3"/>
  <c r="I7" i="2" s="1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26" i="3" l="1"/>
  <c r="E9" i="2" s="1"/>
  <c r="BE37" i="3"/>
  <c r="I10" i="2" s="1"/>
  <c r="BC42" i="3"/>
  <c r="G11" i="2" s="1"/>
  <c r="BA42" i="3"/>
  <c r="E11" i="2" s="1"/>
  <c r="E12" i="2" s="1"/>
  <c r="BD42" i="3"/>
  <c r="H11" i="2" s="1"/>
  <c r="BE17" i="3"/>
  <c r="I8" i="2" s="1"/>
  <c r="I12" i="2" s="1"/>
  <c r="C21" i="1" s="1"/>
  <c r="BD26" i="3"/>
  <c r="H9" i="2" s="1"/>
  <c r="H12" i="2" s="1"/>
  <c r="C17" i="1" s="1"/>
  <c r="BA37" i="3"/>
  <c r="E10" i="2" s="1"/>
  <c r="BE42" i="3"/>
  <c r="I11" i="2" s="1"/>
  <c r="G17" i="3"/>
  <c r="BC26" i="3"/>
  <c r="G9" i="2" s="1"/>
  <c r="BD37" i="3"/>
  <c r="H10" i="2" s="1"/>
  <c r="BE26" i="3"/>
  <c r="I9" i="2" s="1"/>
  <c r="BC37" i="3"/>
  <c r="G10" i="2" s="1"/>
  <c r="G42" i="3"/>
  <c r="G9" i="3"/>
  <c r="BC17" i="3"/>
  <c r="G8" i="2" s="1"/>
  <c r="BB37" i="3"/>
  <c r="F10" i="2" s="1"/>
  <c r="G12" i="2"/>
  <c r="C18" i="1" s="1"/>
  <c r="BB26" i="3"/>
  <c r="F9" i="2" s="1"/>
  <c r="G26" i="3"/>
  <c r="G37" i="3"/>
  <c r="BB40" i="3"/>
  <c r="BB42" i="3" s="1"/>
  <c r="F11" i="2" s="1"/>
  <c r="BB11" i="3"/>
  <c r="BB17" i="3" s="1"/>
  <c r="F8" i="2" s="1"/>
  <c r="F12" i="2" l="1"/>
  <c r="C16" i="1" s="1"/>
  <c r="C15" i="1"/>
  <c r="C19" i="1" l="1"/>
  <c r="C22" i="1" s="1"/>
  <c r="G20" i="2"/>
  <c r="I20" i="2" s="1"/>
  <c r="G18" i="1" s="1"/>
  <c r="G19" i="2"/>
  <c r="I19" i="2" s="1"/>
  <c r="G17" i="1" s="1"/>
  <c r="G21" i="2"/>
  <c r="I21" i="2" s="1"/>
  <c r="G19" i="1" s="1"/>
  <c r="G23" i="2"/>
  <c r="I23" i="2" s="1"/>
  <c r="G21" i="1" s="1"/>
  <c r="G22" i="2"/>
  <c r="I22" i="2" s="1"/>
  <c r="G20" i="1" s="1"/>
  <c r="G18" i="2"/>
  <c r="I18" i="2" s="1"/>
  <c r="G16" i="1" s="1"/>
  <c r="G17" i="2"/>
  <c r="I17" i="2" s="1"/>
  <c r="G24" i="2"/>
  <c r="I24" i="2" s="1"/>
  <c r="H25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<sst xmlns="http://schemas.openxmlformats.org/spreadsheetml/2006/main" count="209" uniqueCount="159">
  <si>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</si>
  <si>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</si>
  <si>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</si>
  <si>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</si>
  <si>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</si>
  <si>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</si>
  <si>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</si>
  <si>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</si>
  <si>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</si>
  <si>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</si>
  <si>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</si>
  <si>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</si>
  <si>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</si>
  <si>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</si>
  <si>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</si>
  <si>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</si>
  <si>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</si>
  <si>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</si>
  <si>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</si>
  <si>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</si>
  <si>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</si>
  <si>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</si>
  <si>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</si>
  <si>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</si>
  <si>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</si>
  <si>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</si>
  <si>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</si>
  <si>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</si>
  <si>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</si>
  <si>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</si>
  <si>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</si>
  <si>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</si>
  <si>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</si>
  <si>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</si>
  <si>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</si>
  <si>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</si>
  <si>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</si>
  <si>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</si>
  <si>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</si>
  <si>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</si>
  <si>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</si>
  <si>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</si>
  <si>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</si>
  <si>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</si>
  <si>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</si>
  <si>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</si>
  <si>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</si>
  <si>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</si>
  <si>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</si>
  <si>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</si>
  <si>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</si>
  <si>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</si>
  <si>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</si>
  <si>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</si>
  <si>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</si>
  <si>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</si>
  <si>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</si>
  <si>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</si>
  <si>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</si>
  <si>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</si>
  <si>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</si>
  <si>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</si>
  <si>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</si>
  <si>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</si>
  <si>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</si>
  <si>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</si>
  <si>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</si>
  <si>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</si>
  <si>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</si>
  <si>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</si>
  <si>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</si>
  <si>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</si>
  <si>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</si>
  <si>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</si>
  <si>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</si>
  <si>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</si>
  <si>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PAK14P10</t>
  </si>
  <si>
    <t>Úpravy poslucháren P10 a P11 na ESF MU</t>
  </si>
  <si>
    <t>PAK14-P10</t>
  </si>
  <si>
    <t>.</t>
  </si>
  <si>
    <t>MU BRNO</t>
  </si>
  <si>
    <t>PAK14P10ZT</t>
  </si>
  <si>
    <t>ZTI</t>
  </si>
  <si>
    <t>713</t>
  </si>
  <si>
    <t>Izolace tepelné</t>
  </si>
  <si>
    <t>22-09</t>
  </si>
  <si>
    <t xml:space="preserve">IZOLACE PE 22/9 </t>
  </si>
  <si>
    <t>M</t>
  </si>
  <si>
    <t>721</t>
  </si>
  <si>
    <t>Vnitřní kanalizace</t>
  </si>
  <si>
    <t>721100911R00</t>
  </si>
  <si>
    <t xml:space="preserve">Oprava - zazátkování hrdla kanalizačního potrubí </t>
  </si>
  <si>
    <t>kus</t>
  </si>
  <si>
    <t>721170909R00</t>
  </si>
  <si>
    <t xml:space="preserve">Oprava potrubí PVC odpadní, vsazení odbočky DN 110 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</si>
  <si>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</si>
  <si>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</si>
  <si>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</si>
  <si>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</si>
  <si>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m</t>
  </si>
  <si>
    <t>721176103R00</t>
  </si>
  <si>
    <t xml:space="preserve">Potrubí HT připojovací DN 50 x 1,8 mm </t>
  </si>
  <si>
    <t>721194105R00</t>
  </si>
  <si>
    <t xml:space="preserve">Vyvedení odpadních výpustek D 50 x 1,8 </t>
  </si>
  <si>
    <t>722</t>
  </si>
  <si>
    <t>Vnitřní vodovod</t>
  </si>
  <si>
    <t>722130801R00</t>
  </si>
  <si>
    <t xml:space="preserve">Demontáž potrubí ocelových závitových DN 25 </t>
  </si>
  <si>
    <t>722130901R00</t>
  </si>
  <si>
    <t xml:space="preserve">Zazátkování vývodu </t>
  </si>
  <si>
    <t>722131931R00</t>
  </si>
  <si>
    <t xml:space="preserve">Oprava-propojení dosavadního potrubí závit. DN 15 </t>
  </si>
  <si>
    <t>722174311R00</t>
  </si>
  <si>
    <t xml:space="preserve">Potrubí z PP-R 80 PN 20, DN 20 </t>
  </si>
  <si>
    <t>722190401R00</t>
  </si>
  <si>
    <t xml:space="preserve">Vyvedení a upevnění výpustek DN 15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</si>
  <si>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</si>
  <si>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</si>
  <si>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</si>
  <si>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</si>
  <si>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725</t>
  </si>
  <si>
    <t>Zařizovací předměty</t>
  </si>
  <si>
    <t>725017144R00</t>
  </si>
  <si>
    <t xml:space="preserve">Umyvadlo na šrouby  60 cm, bílé </t>
  </si>
  <si>
    <t>soubor</t>
  </si>
  <si>
    <t>725017168R00</t>
  </si>
  <si>
    <t xml:space="preserve">Kryt sifonu umyvadel  bílý+ montáž </t>
  </si>
  <si>
    <t>725210821R00</t>
  </si>
  <si>
    <t xml:space="preserve">Demontáž umyvadel bez výtokových armatur </t>
  </si>
  <si>
    <t>725219401R00</t>
  </si>
  <si>
    <t xml:space="preserve">Montáž umyvadel na šrouby do zdiva </t>
  </si>
  <si>
    <t>725820801R00</t>
  </si>
  <si>
    <t xml:space="preserve">Demontáž baterie nástěnné do G 3/4 </t>
  </si>
  <si>
    <t>725829202R00</t>
  </si>
  <si>
    <t xml:space="preserve">Montáž baterie umyv.a dřezové nástěnné </t>
  </si>
  <si>
    <t>725860107R00</t>
  </si>
  <si>
    <t xml:space="preserve">Uzávěrka zápachová umyvadlová T 1015,D 40 </t>
  </si>
  <si>
    <t>725869101R00</t>
  </si>
  <si>
    <t xml:space="preserve">Montáž uzávěrek zápach.umyvadlových D 32 </t>
  </si>
  <si>
    <t>BAT</t>
  </si>
  <si>
    <t xml:space="preserve">BATERIE UMYVADLOVA NÁSTĚNÁ PÁKOVÁ </t>
  </si>
  <si>
    <t>KS</t>
  </si>
  <si>
    <t>799</t>
  </si>
  <si>
    <t>Ostatní</t>
  </si>
  <si>
    <t>PC</t>
  </si>
  <si>
    <t xml:space="preserve">ODVOZ A LIKVIDACE VYBOYRANÝCH HMOT </t>
  </si>
  <si>
    <t>KPL</t>
  </si>
  <si>
    <t xml:space="preserve">STAVEBNI PRIMOCE </t>
  </si>
  <si>
    <t>HOD</t>
  </si>
  <si>
    <t>pc</t>
  </si>
  <si>
    <t xml:space="preserve">PRESUN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</si>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</sst>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11" sqref="C11:E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PAK14P10ZT</v>
      </c>
      <c r="D2" s="5" t="str">
        <f>Rekapitulace!G2</f>
        <v>ZTI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4"/>
      <c r="D8" s="204"/>
      <c r="E8" s="205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4">
        <f>Projektant</f>
        <v>0</v>
      </c>
      <c r="D9" s="204"/>
      <c r="E9" s="205"/>
      <c r="F9" s="13"/>
      <c r="G9" s="34"/>
      <c r="H9" s="35"/>
    </row>
    <row r="10" spans="1:57" x14ac:dyDescent="0.2">
      <c r="A10" s="29" t="s">
        <v>14</v>
      </c>
      <c r="B10" s="13"/>
      <c r="C10" s="204"/>
      <c r="D10" s="204"/>
      <c r="E10" s="204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4"/>
      <c r="D11" s="204"/>
      <c r="E11" s="204"/>
      <c r="F11" s="39" t="s">
        <v>16</v>
      </c>
      <c r="G11" s="40" t="s">
        <v>78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6"/>
      <c r="D12" s="206"/>
      <c r="E12" s="206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Rekapitulace!A17</f>
        <v>Ztížené výrobní podmínky</v>
      </c>
      <c r="E15" s="58"/>
      <c r="F15" s="59"/>
      <c r="G15" s="56">
        <f>Rekapitulace!I17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Rekapitulace!A18</f>
        <v>Oborová přirážka</v>
      </c>
      <c r="E16" s="60"/>
      <c r="F16" s="61"/>
      <c r="G16" s="56">
        <f>Rekapitulace!I18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Rekapitulace!A19</f>
        <v>Přesun stavebních kapacit</v>
      </c>
      <c r="E17" s="60"/>
      <c r="F17" s="61"/>
      <c r="G17" s="56">
        <f>Rekapitulace!I19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Rekapitulace!A20</f>
        <v>Mimostaveništní doprava</v>
      </c>
      <c r="E18" s="60"/>
      <c r="F18" s="61"/>
      <c r="G18" s="56">
        <f>Rekapitulace!I20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Rekapitulace!A21</f>
        <v>Zařízení staveniště</v>
      </c>
      <c r="E19" s="60"/>
      <c r="F19" s="61"/>
      <c r="G19" s="56">
        <f>Rekapitulace!I21</f>
        <v>0</v>
      </c>
    </row>
    <row r="20" spans="1:7" ht="15.95" customHeight="1" x14ac:dyDescent="0.2">
      <c r="A20" s="64"/>
      <c r="B20" s="55"/>
      <c r="C20" s="56"/>
      <c r="D20" s="9" t="str">
        <f>Rekapitulace!A22</f>
        <v>Provoz investora</v>
      </c>
      <c r="E20" s="60"/>
      <c r="F20" s="61"/>
      <c r="G20" s="56">
        <f>Rekapitulace!I22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Rekapitulace!A23</f>
        <v>Kompletační činnost (IČD)</v>
      </c>
      <c r="E21" s="60"/>
      <c r="F21" s="61"/>
      <c r="G21" s="56">
        <f>Rekapitulace!I23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7" t="s">
        <v>33</v>
      </c>
      <c r="B23" s="208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199">
        <f>C23-F32</f>
        <v>0</v>
      </c>
      <c r="G30" s="200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199">
        <f>ROUND(PRODUCT(F30,C31/100),0)</f>
        <v>0</v>
      </c>
      <c r="G31" s="200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199">
        <v>0</v>
      </c>
      <c r="G32" s="200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199">
        <f>ROUND(PRODUCT(F32,C33/100),0)</f>
        <v>0</v>
      </c>
      <c r="G33" s="200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1">
        <f>ROUND(SUM(F30:F33),0)</f>
        <v>0</v>
      </c>
      <c r="G34" s="202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3"/>
      <c r="C37" s="203"/>
      <c r="D37" s="203"/>
      <c r="E37" s="203"/>
      <c r="F37" s="203"/>
      <c r="G37" s="203"/>
      <c r="H37" t="s">
        <v>5</v>
      </c>
    </row>
    <row r="38" spans="1:8" ht="12.75" customHeight="1" x14ac:dyDescent="0.2">
      <c r="A38" s="96"/>
      <c r="B38" s="203"/>
      <c r="C38" s="203"/>
      <c r="D38" s="203"/>
      <c r="E38" s="203"/>
      <c r="F38" s="203"/>
      <c r="G38" s="203"/>
      <c r="H38" t="s">
        <v>5</v>
      </c>
    </row>
    <row r="39" spans="1:8" x14ac:dyDescent="0.2">
      <c r="A39" s="96"/>
      <c r="B39" s="203"/>
      <c r="C39" s="203"/>
      <c r="D39" s="203"/>
      <c r="E39" s="203"/>
      <c r="F39" s="203"/>
      <c r="G39" s="203"/>
      <c r="H39" t="s">
        <v>5</v>
      </c>
    </row>
    <row r="40" spans="1:8" x14ac:dyDescent="0.2">
      <c r="A40" s="96"/>
      <c r="B40" s="203"/>
      <c r="C40" s="203"/>
      <c r="D40" s="203"/>
      <c r="E40" s="203"/>
      <c r="F40" s="203"/>
      <c r="G40" s="203"/>
      <c r="H40" t="s">
        <v>5</v>
      </c>
    </row>
    <row r="41" spans="1:8" x14ac:dyDescent="0.2">
      <c r="A41" s="96"/>
      <c r="B41" s="203"/>
      <c r="C41" s="203"/>
      <c r="D41" s="203"/>
      <c r="E41" s="203"/>
      <c r="F41" s="203"/>
      <c r="G41" s="203"/>
      <c r="H41" t="s">
        <v>5</v>
      </c>
    </row>
    <row r="42" spans="1:8" x14ac:dyDescent="0.2">
      <c r="A42" s="96"/>
      <c r="B42" s="203"/>
      <c r="C42" s="203"/>
      <c r="D42" s="203"/>
      <c r="E42" s="203"/>
      <c r="F42" s="203"/>
      <c r="G42" s="203"/>
      <c r="H42" t="s">
        <v>5</v>
      </c>
    </row>
    <row r="43" spans="1:8" x14ac:dyDescent="0.2">
      <c r="A43" s="96"/>
      <c r="B43" s="203"/>
      <c r="C43" s="203"/>
      <c r="D43" s="203"/>
      <c r="E43" s="203"/>
      <c r="F43" s="203"/>
      <c r="G43" s="203"/>
      <c r="H43" t="s">
        <v>5</v>
      </c>
    </row>
    <row r="44" spans="1:8" x14ac:dyDescent="0.2">
      <c r="A44" s="96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 x14ac:dyDescent="0.2">
      <c r="A45" s="96"/>
      <c r="B45" s="203"/>
      <c r="C45" s="203"/>
      <c r="D45" s="203"/>
      <c r="E45" s="203"/>
      <c r="F45" s="203"/>
      <c r="G45" s="203"/>
      <c r="H45" t="s">
        <v>5</v>
      </c>
    </row>
    <row r="46" spans="1:8" x14ac:dyDescent="0.2">
      <c r="B46" s="198"/>
      <c r="C46" s="198"/>
      <c r="D46" s="198"/>
      <c r="E46" s="198"/>
      <c r="F46" s="198"/>
      <c r="G46" s="198"/>
    </row>
    <row r="47" spans="1:8" x14ac:dyDescent="0.2">
      <c r="B47" s="198"/>
      <c r="C47" s="198"/>
      <c r="D47" s="198"/>
      <c r="E47" s="198"/>
      <c r="F47" s="198"/>
      <c r="G47" s="198"/>
    </row>
    <row r="48" spans="1:8" x14ac:dyDescent="0.2">
      <c r="B48" s="198"/>
      <c r="C48" s="198"/>
      <c r="D48" s="198"/>
      <c r="E48" s="198"/>
      <c r="F48" s="198"/>
      <c r="G48" s="198"/>
    </row>
    <row r="49" spans="2:7" x14ac:dyDescent="0.2">
      <c r="B49" s="198"/>
      <c r="C49" s="198"/>
      <c r="D49" s="198"/>
      <c r="E49" s="198"/>
      <c r="F49" s="198"/>
      <c r="G49" s="198"/>
    </row>
    <row r="50" spans="2:7" x14ac:dyDescent="0.2">
      <c r="B50" s="198"/>
      <c r="C50" s="198"/>
      <c r="D50" s="198"/>
      <c r="E50" s="198"/>
      <c r="F50" s="198"/>
      <c r="G50" s="198"/>
    </row>
    <row r="51" spans="2:7" x14ac:dyDescent="0.2">
      <c r="B51" s="198"/>
      <c r="C51" s="198"/>
      <c r="D51" s="198"/>
      <c r="E51" s="198"/>
      <c r="F51" s="198"/>
      <c r="G51" s="198"/>
    </row>
    <row r="52" spans="2:7" x14ac:dyDescent="0.2">
      <c r="B52" s="198"/>
      <c r="C52" s="198"/>
      <c r="D52" s="198"/>
      <c r="E52" s="198"/>
      <c r="F52" s="198"/>
      <c r="G52" s="198"/>
    </row>
    <row r="53" spans="2:7" x14ac:dyDescent="0.2">
      <c r="B53" s="198"/>
      <c r="C53" s="198"/>
      <c r="D53" s="198"/>
      <c r="E53" s="198"/>
      <c r="F53" s="198"/>
      <c r="G53" s="198"/>
    </row>
    <row r="54" spans="2:7" x14ac:dyDescent="0.2">
      <c r="B54" s="198"/>
      <c r="C54" s="198"/>
      <c r="D54" s="198"/>
      <c r="E54" s="198"/>
      <c r="F54" s="198"/>
      <c r="G54" s="198"/>
    </row>
    <row r="55" spans="2:7" x14ac:dyDescent="0.2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48</v>
      </c>
      <c r="B1" s="210"/>
      <c r="C1" s="97" t="str">
        <f>CONCATENATE(cislostavby," ",nazevstavby)</f>
        <v>PAK14P10 Úpravy poslucháren P10 a P11 na ESF MU</v>
      </c>
      <c r="D1" s="98"/>
      <c r="E1" s="99"/>
      <c r="F1" s="98"/>
      <c r="G1" s="100" t="s">
        <v>49</v>
      </c>
      <c r="H1" s="101" t="s">
        <v>81</v>
      </c>
      <c r="I1" s="102"/>
    </row>
    <row r="2" spans="1:57" ht="13.5" thickBot="1" x14ac:dyDescent="0.25">
      <c r="A2" s="211" t="s">
        <v>50</v>
      </c>
      <c r="B2" s="212"/>
      <c r="C2" s="103" t="str">
        <f>CONCATENATE(cisloobjektu," ",nazevobjektu)</f>
        <v>. MU BRNO</v>
      </c>
      <c r="D2" s="104"/>
      <c r="E2" s="105"/>
      <c r="F2" s="104"/>
      <c r="G2" s="213" t="s">
        <v>82</v>
      </c>
      <c r="H2" s="214"/>
      <c r="I2" s="215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194" t="str">
        <f>Položky!B7</f>
        <v>713</v>
      </c>
      <c r="B7" s="115" t="str">
        <f>Položky!C7</f>
        <v>Izolace tepelné</v>
      </c>
      <c r="C7" s="66"/>
      <c r="D7" s="116"/>
      <c r="E7" s="195">
        <f>Položky!BA9</f>
        <v>0</v>
      </c>
      <c r="F7" s="196">
        <f>Položky!BB9</f>
        <v>0</v>
      </c>
      <c r="G7" s="196">
        <f>Položky!BC9</f>
        <v>0</v>
      </c>
      <c r="H7" s="196">
        <f>Položky!BD9</f>
        <v>0</v>
      </c>
      <c r="I7" s="197">
        <f>Položky!BE9</f>
        <v>0</v>
      </c>
    </row>
    <row r="8" spans="1:57" s="35" customFormat="1" x14ac:dyDescent="0.2">
      <c r="A8" s="194" t="str">
        <f>Položky!B10</f>
        <v>721</v>
      </c>
      <c r="B8" s="115" t="str">
        <f>Položky!C10</f>
        <v>Vnitřní kanalizace</v>
      </c>
      <c r="C8" s="66"/>
      <c r="D8" s="116"/>
      <c r="E8" s="195">
        <f>Položky!BA17</f>
        <v>0</v>
      </c>
      <c r="F8" s="196">
        <f>Položky!BB17</f>
        <v>0</v>
      </c>
      <c r="G8" s="196">
        <f>Položky!BC17</f>
        <v>0</v>
      </c>
      <c r="H8" s="196">
        <f>Položky!BD17</f>
        <v>0</v>
      </c>
      <c r="I8" s="197">
        <f>Položky!BE17</f>
        <v>0</v>
      </c>
    </row>
    <row r="9" spans="1:57" s="35" customFormat="1" x14ac:dyDescent="0.2">
      <c r="A9" s="194" t="str">
        <f>Položky!B18</f>
        <v>722</v>
      </c>
      <c r="B9" s="115" t="str">
        <f>Položky!C18</f>
        <v>Vnitřní vodovod</v>
      </c>
      <c r="C9" s="66"/>
      <c r="D9" s="116"/>
      <c r="E9" s="195">
        <f>Položky!BA26</f>
        <v>0</v>
      </c>
      <c r="F9" s="196">
        <f>Položky!BB26</f>
        <v>0</v>
      </c>
      <c r="G9" s="196">
        <f>Položky!BC26</f>
        <v>0</v>
      </c>
      <c r="H9" s="196">
        <f>Položky!BD26</f>
        <v>0</v>
      </c>
      <c r="I9" s="197">
        <f>Položky!BE26</f>
        <v>0</v>
      </c>
    </row>
    <row r="10" spans="1:57" s="35" customFormat="1" x14ac:dyDescent="0.2">
      <c r="A10" s="194" t="str">
        <f>Položky!B27</f>
        <v>725</v>
      </c>
      <c r="B10" s="115" t="str">
        <f>Položky!C27</f>
        <v>Zařizovací předměty</v>
      </c>
      <c r="C10" s="66"/>
      <c r="D10" s="116"/>
      <c r="E10" s="195">
        <f>Položky!BA37</f>
        <v>0</v>
      </c>
      <c r="F10" s="196">
        <f>Položky!BB37</f>
        <v>0</v>
      </c>
      <c r="G10" s="196">
        <f>Položky!BC37</f>
        <v>0</v>
      </c>
      <c r="H10" s="196">
        <f>Položky!BD37</f>
        <v>0</v>
      </c>
      <c r="I10" s="197">
        <f>Položky!BE37</f>
        <v>0</v>
      </c>
    </row>
    <row r="11" spans="1:57" s="35" customFormat="1" ht="13.5" thickBot="1" x14ac:dyDescent="0.25">
      <c r="A11" s="194" t="str">
        <f>Položky!B38</f>
        <v>799</v>
      </c>
      <c r="B11" s="115" t="str">
        <f>Položky!C38</f>
        <v>Ostatní</v>
      </c>
      <c r="C11" s="66"/>
      <c r="D11" s="116"/>
      <c r="E11" s="195">
        <f>Položky!BA42</f>
        <v>0</v>
      </c>
      <c r="F11" s="196">
        <f>Položky!BB42</f>
        <v>0</v>
      </c>
      <c r="G11" s="196">
        <f>Položky!BC42</f>
        <v>0</v>
      </c>
      <c r="H11" s="196">
        <f>Položky!BD42</f>
        <v>0</v>
      </c>
      <c r="I11" s="197">
        <f>Položky!BE42</f>
        <v>0</v>
      </c>
    </row>
    <row r="12" spans="1:57" s="123" customFormat="1" ht="13.5" thickBot="1" x14ac:dyDescent="0.25">
      <c r="A12" s="117"/>
      <c r="B12" s="118" t="s">
        <v>57</v>
      </c>
      <c r="C12" s="118"/>
      <c r="D12" s="119"/>
      <c r="E12" s="120">
        <f>SUM(E7:E11)</f>
        <v>0</v>
      </c>
      <c r="F12" s="121">
        <f>SUM(F7:F11)</f>
        <v>0</v>
      </c>
      <c r="G12" s="121">
        <f>SUM(G7:G11)</f>
        <v>0</v>
      </c>
      <c r="H12" s="121">
        <f>SUM(H7:H11)</f>
        <v>0</v>
      </c>
      <c r="I12" s="122">
        <f>SUM(I7:I11)</f>
        <v>0</v>
      </c>
    </row>
    <row r="13" spans="1:57" x14ac:dyDescent="0.2">
      <c r="A13" s="66"/>
      <c r="B13" s="66"/>
      <c r="C13" s="66"/>
      <c r="D13" s="66"/>
      <c r="E13" s="66"/>
      <c r="F13" s="66"/>
      <c r="G13" s="66"/>
      <c r="H13" s="66"/>
      <c r="I13" s="66"/>
    </row>
    <row r="14" spans="1:57" ht="19.5" customHeight="1" x14ac:dyDescent="0.25">
      <c r="A14" s="107" t="s">
        <v>58</v>
      </c>
      <c r="B14" s="107"/>
      <c r="C14" s="107"/>
      <c r="D14" s="107"/>
      <c r="E14" s="107"/>
      <c r="F14" s="107"/>
      <c r="G14" s="124"/>
      <c r="H14" s="107"/>
      <c r="I14" s="107"/>
      <c r="BA14" s="41"/>
      <c r="BB14" s="41"/>
      <c r="BC14" s="41"/>
      <c r="BD14" s="41"/>
      <c r="BE14" s="41"/>
    </row>
    <row r="15" spans="1:57" ht="13.5" thickBot="1" x14ac:dyDescent="0.25">
      <c r="A15" s="77"/>
      <c r="B15" s="77"/>
      <c r="C15" s="77"/>
      <c r="D15" s="77"/>
      <c r="E15" s="77"/>
      <c r="F15" s="77"/>
      <c r="G15" s="77"/>
      <c r="H15" s="77"/>
      <c r="I15" s="77"/>
    </row>
    <row r="16" spans="1:57" x14ac:dyDescent="0.2">
      <c r="A16" s="71" t="s">
        <v>59</v>
      </c>
      <c r="B16" s="72"/>
      <c r="C16" s="72"/>
      <c r="D16" s="125"/>
      <c r="E16" s="126" t="s">
        <v>60</v>
      </c>
      <c r="F16" s="127" t="s">
        <v>61</v>
      </c>
      <c r="G16" s="128" t="s">
        <v>62</v>
      </c>
      <c r="H16" s="129"/>
      <c r="I16" s="130" t="s">
        <v>60</v>
      </c>
    </row>
    <row r="17" spans="1:53" x14ac:dyDescent="0.2">
      <c r="A17" s="64" t="s">
        <v>151</v>
      </c>
      <c r="B17" s="55"/>
      <c r="C17" s="55"/>
      <c r="D17" s="131"/>
      <c r="E17" s="132"/>
      <c r="F17" s="133"/>
      <c r="G17" s="134">
        <f t="shared" ref="G17:G24" si="0">CHOOSE(BA17+1,HSV+PSV,HSV+PSV+Mont,HSV+PSV+Dodavka+Mont,HSV,PSV,Mont,Dodavka,Mont+Dodavka,0)</f>
        <v>0</v>
      </c>
      <c r="H17" s="135"/>
      <c r="I17" s="136">
        <f t="shared" ref="I17:I24" si="1">E17+F17*G17/100</f>
        <v>0</v>
      </c>
      <c r="BA17">
        <v>0</v>
      </c>
    </row>
    <row r="18" spans="1:53" x14ac:dyDescent="0.2">
      <c r="A18" s="64" t="s">
        <v>152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 x14ac:dyDescent="0.2">
      <c r="A19" s="64" t="s">
        <v>153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 x14ac:dyDescent="0.2">
      <c r="A20" s="64" t="s">
        <v>154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0</v>
      </c>
    </row>
    <row r="21" spans="1:53" x14ac:dyDescent="0.2">
      <c r="A21" s="64" t="s">
        <v>155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 x14ac:dyDescent="0.2">
      <c r="A22" s="64" t="s">
        <v>156</v>
      </c>
      <c r="B22" s="55"/>
      <c r="C22" s="55"/>
      <c r="D22" s="131"/>
      <c r="E22" s="132"/>
      <c r="F22" s="133"/>
      <c r="G22" s="134">
        <f t="shared" si="0"/>
        <v>0</v>
      </c>
      <c r="H22" s="135"/>
      <c r="I22" s="136">
        <f t="shared" si="1"/>
        <v>0</v>
      </c>
      <c r="BA22">
        <v>1</v>
      </c>
    </row>
    <row r="23" spans="1:53" x14ac:dyDescent="0.2">
      <c r="A23" s="64" t="s">
        <v>157</v>
      </c>
      <c r="B23" s="55"/>
      <c r="C23" s="55"/>
      <c r="D23" s="131"/>
      <c r="E23" s="132"/>
      <c r="F23" s="133"/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 x14ac:dyDescent="0.2">
      <c r="A24" s="64" t="s">
        <v>158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2</v>
      </c>
    </row>
    <row r="25" spans="1:53" ht="13.5" thickBot="1" x14ac:dyDescent="0.25">
      <c r="A25" s="137"/>
      <c r="B25" s="138" t="s">
        <v>63</v>
      </c>
      <c r="C25" s="139"/>
      <c r="D25" s="140"/>
      <c r="E25" s="141"/>
      <c r="F25" s="142"/>
      <c r="G25" s="142"/>
      <c r="H25" s="216">
        <f>SUM(I17:I24)</f>
        <v>0</v>
      </c>
      <c r="I25" s="217"/>
    </row>
    <row r="27" spans="1:53" x14ac:dyDescent="0.2">
      <c r="B27" s="123"/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5"/>
  <sheetViews>
    <sheetView showGridLines="0" showZeros="0" tabSelected="1" zoomScaleNormal="100" workbookViewId="0">
      <selection activeCell="C24" sqref="C24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18" t="s">
        <v>75</v>
      </c>
      <c r="B1" s="218"/>
      <c r="C1" s="218"/>
      <c r="D1" s="218"/>
      <c r="E1" s="218"/>
      <c r="F1" s="218"/>
      <c r="G1" s="218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09" t="s">
        <v>48</v>
      </c>
      <c r="B3" s="210"/>
      <c r="C3" s="97" t="str">
        <f>CONCATENATE(cislostavby," ",nazevstavby)</f>
        <v>PAK14P10 Úpravy poslucháren P10 a P11 na ESF MU</v>
      </c>
      <c r="D3" s="151"/>
      <c r="E3" s="152" t="s">
        <v>64</v>
      </c>
      <c r="F3" s="153" t="str">
        <f>Rekapitulace!H1</f>
        <v>PAK14P10ZT</v>
      </c>
      <c r="G3" s="154"/>
    </row>
    <row r="4" spans="1:104" ht="13.5" thickBot="1" x14ac:dyDescent="0.25">
      <c r="A4" s="219" t="s">
        <v>50</v>
      </c>
      <c r="B4" s="212"/>
      <c r="C4" s="103" t="str">
        <f>CONCATENATE(cisloobjektu," ",nazevobjektu)</f>
        <v>. MU BRNO</v>
      </c>
      <c r="D4" s="155"/>
      <c r="E4" s="220" t="str">
        <f>Rekapitulace!G2</f>
        <v>ZTI</v>
      </c>
      <c r="F4" s="221"/>
      <c r="G4" s="222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83</v>
      </c>
      <c r="C7" s="165" t="s">
        <v>84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85</v>
      </c>
      <c r="C8" s="173" t="s">
        <v>86</v>
      </c>
      <c r="D8" s="174" t="s">
        <v>87</v>
      </c>
      <c r="E8" s="175">
        <v>2</v>
      </c>
      <c r="F8" s="175">
        <v>0</v>
      </c>
      <c r="G8" s="176">
        <f>E8*F8</f>
        <v>0</v>
      </c>
      <c r="O8" s="170">
        <v>2</v>
      </c>
      <c r="AA8" s="146">
        <v>12</v>
      </c>
      <c r="AB8" s="146">
        <v>1</v>
      </c>
      <c r="AC8" s="146">
        <v>1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12</v>
      </c>
      <c r="CB8" s="177">
        <v>1</v>
      </c>
      <c r="CZ8" s="146">
        <v>0</v>
      </c>
    </row>
    <row r="9" spans="1:104" x14ac:dyDescent="0.2">
      <c r="A9" s="178"/>
      <c r="B9" s="179" t="s">
        <v>73</v>
      </c>
      <c r="C9" s="180" t="str">
        <f>CONCATENATE(B7," ",C7)</f>
        <v>713 Izolace tepelné</v>
      </c>
      <c r="D9" s="181"/>
      <c r="E9" s="182"/>
      <c r="F9" s="183"/>
      <c r="G9" s="184">
        <f>SUM(G7:G8)</f>
        <v>0</v>
      </c>
      <c r="O9" s="170">
        <v>4</v>
      </c>
      <c r="BA9" s="185">
        <f>SUM(BA7:BA8)</f>
        <v>0</v>
      </c>
      <c r="BB9" s="185">
        <f>SUM(BB7:BB8)</f>
        <v>0</v>
      </c>
      <c r="BC9" s="185">
        <f>SUM(BC7:BC8)</f>
        <v>0</v>
      </c>
      <c r="BD9" s="185">
        <f>SUM(BD7:BD8)</f>
        <v>0</v>
      </c>
      <c r="BE9" s="185">
        <f>SUM(BE7:BE8)</f>
        <v>0</v>
      </c>
    </row>
    <row r="10" spans="1:104" x14ac:dyDescent="0.2">
      <c r="A10" s="163" t="s">
        <v>72</v>
      </c>
      <c r="B10" s="164" t="s">
        <v>88</v>
      </c>
      <c r="C10" s="165" t="s">
        <v>89</v>
      </c>
      <c r="D10" s="166"/>
      <c r="E10" s="167"/>
      <c r="F10" s="167"/>
      <c r="G10" s="168"/>
      <c r="H10" s="169"/>
      <c r="I10" s="169"/>
      <c r="O10" s="170">
        <v>1</v>
      </c>
    </row>
    <row r="11" spans="1:104" x14ac:dyDescent="0.2">
      <c r="A11" s="171">
        <v>2</v>
      </c>
      <c r="B11" s="172" t="s">
        <v>90</v>
      </c>
      <c r="C11" s="173" t="s">
        <v>91</v>
      </c>
      <c r="D11" s="174" t="s">
        <v>92</v>
      </c>
      <c r="E11" s="175">
        <v>2</v>
      </c>
      <c r="F11" s="175">
        <v>0</v>
      </c>
      <c r="G11" s="176">
        <f t="shared" ref="G11:G16" si="0">E11*F11</f>
        <v>0</v>
      </c>
      <c r="O11" s="170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 t="shared" ref="BA11:BA16" si="1">IF(AZ11=1,G11,0)</f>
        <v>0</v>
      </c>
      <c r="BB11" s="146">
        <f t="shared" ref="BB11:BB16" si="2">IF(AZ11=2,G11,0)</f>
        <v>0</v>
      </c>
      <c r="BC11" s="146">
        <f t="shared" ref="BC11:BC16" si="3">IF(AZ11=3,G11,0)</f>
        <v>0</v>
      </c>
      <c r="BD11" s="146">
        <f t="shared" ref="BD11:BD16" si="4">IF(AZ11=4,G11,0)</f>
        <v>0</v>
      </c>
      <c r="BE11" s="146">
        <f t="shared" ref="BE11:BE16" si="5">IF(AZ11=5,G11,0)</f>
        <v>0</v>
      </c>
      <c r="CA11" s="177">
        <v>1</v>
      </c>
      <c r="CB11" s="177">
        <v>7</v>
      </c>
      <c r="CZ11" s="146">
        <v>8.9099999999999995E-3</v>
      </c>
    </row>
    <row r="12" spans="1:104" x14ac:dyDescent="0.2">
      <c r="A12" s="171">
        <v>3</v>
      </c>
      <c r="B12" s="172" t="s">
        <v>93</v>
      </c>
      <c r="C12" s="173" t="s">
        <v>94</v>
      </c>
      <c r="D12" s="174" t="s">
        <v>92</v>
      </c>
      <c r="E12" s="175">
        <v>1</v>
      </c>
      <c r="F12" s="175">
        <v>0</v>
      </c>
      <c r="G12" s="176">
        <f t="shared" si="0"/>
        <v>0</v>
      </c>
      <c r="O12" s="170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1</v>
      </c>
      <c r="CB12" s="177">
        <v>7</v>
      </c>
      <c r="CZ12" s="146">
        <v>7.3999999999999999E-4</v>
      </c>
    </row>
    <row r="13" spans="1:104" x14ac:dyDescent="0.2">
      <c r="A13" s="171">
        <v>4</v>
      </c>
      <c r="B13" s="172" t="s">
        <v>95</v>
      </c>
      <c r="C13" s="173" t="s">
        <v>96</v>
      </c>
      <c r="D13" s="174" t="s">
        <v>92</v>
      </c>
      <c r="E13" s="175">
        <v>1</v>
      </c>
      <c r="F13" s="175">
        <v>0</v>
      </c>
      <c r="G13" s="176">
        <f t="shared" si="0"/>
        <v>0</v>
      </c>
      <c r="O13" s="170">
        <v>2</v>
      </c>
      <c r="AA13" s="146">
        <v>1</v>
      </c>
      <c r="AB13" s="146">
        <v>7</v>
      </c>
      <c r="AC13" s="146">
        <v>7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</v>
      </c>
      <c r="CB13" s="177">
        <v>7</v>
      </c>
      <c r="CZ13" s="146">
        <v>1.291E-2</v>
      </c>
    </row>
    <row r="14" spans="1:104" x14ac:dyDescent="0.2">
      <c r="A14" s="171">
        <v>5</v>
      </c>
      <c r="B14" s="172" t="s">
        <v>97</v>
      </c>
      <c r="C14" s="173" t="s">
        <v>98</v>
      </c>
      <c r="D14" s="174" t="s">
        <v>99</v>
      </c>
      <c r="E14" s="175">
        <v>2</v>
      </c>
      <c r="F14" s="175">
        <v>0</v>
      </c>
      <c r="G14" s="176">
        <f t="shared" si="0"/>
        <v>0</v>
      </c>
      <c r="O14" s="170">
        <v>2</v>
      </c>
      <c r="AA14" s="146">
        <v>1</v>
      </c>
      <c r="AB14" s="146">
        <v>7</v>
      </c>
      <c r="AC14" s="146">
        <v>7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</v>
      </c>
      <c r="CB14" s="177">
        <v>7</v>
      </c>
      <c r="CZ14" s="146">
        <v>0</v>
      </c>
    </row>
    <row r="15" spans="1:104" x14ac:dyDescent="0.2">
      <c r="A15" s="171">
        <v>6</v>
      </c>
      <c r="B15" s="172" t="s">
        <v>100</v>
      </c>
      <c r="C15" s="173" t="s">
        <v>101</v>
      </c>
      <c r="D15" s="174" t="s">
        <v>99</v>
      </c>
      <c r="E15" s="175">
        <v>1</v>
      </c>
      <c r="F15" s="175">
        <v>0</v>
      </c>
      <c r="G15" s="176">
        <f t="shared" si="0"/>
        <v>0</v>
      </c>
      <c r="O15" s="170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</v>
      </c>
      <c r="CB15" s="177">
        <v>7</v>
      </c>
      <c r="CZ15" s="146">
        <v>4.6999999999999901E-4</v>
      </c>
    </row>
    <row r="16" spans="1:104" x14ac:dyDescent="0.2">
      <c r="A16" s="171">
        <v>7</v>
      </c>
      <c r="B16" s="172" t="s">
        <v>102</v>
      </c>
      <c r="C16" s="173" t="s">
        <v>103</v>
      </c>
      <c r="D16" s="174" t="s">
        <v>92</v>
      </c>
      <c r="E16" s="175">
        <v>1</v>
      </c>
      <c r="F16" s="175">
        <v>0</v>
      </c>
      <c r="G16" s="176">
        <f t="shared" si="0"/>
        <v>0</v>
      </c>
      <c r="O16" s="170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</v>
      </c>
      <c r="CB16" s="177">
        <v>7</v>
      </c>
      <c r="CZ16" s="146">
        <v>0</v>
      </c>
    </row>
    <row r="17" spans="1:104" x14ac:dyDescent="0.2">
      <c r="A17" s="178"/>
      <c r="B17" s="179" t="s">
        <v>73</v>
      </c>
      <c r="C17" s="180" t="str">
        <f>CONCATENATE(B10," ",C10)</f>
        <v>721 Vnitřní kanalizace</v>
      </c>
      <c r="D17" s="181"/>
      <c r="E17" s="182"/>
      <c r="F17" s="183"/>
      <c r="G17" s="184">
        <f>SUM(G10:G16)</f>
        <v>0</v>
      </c>
      <c r="O17" s="170">
        <v>4</v>
      </c>
      <c r="BA17" s="185">
        <f>SUM(BA10:BA16)</f>
        <v>0</v>
      </c>
      <c r="BB17" s="185">
        <f>SUM(BB10:BB16)</f>
        <v>0</v>
      </c>
      <c r="BC17" s="185">
        <f>SUM(BC10:BC16)</f>
        <v>0</v>
      </c>
      <c r="BD17" s="185">
        <f>SUM(BD10:BD16)</f>
        <v>0</v>
      </c>
      <c r="BE17" s="185">
        <f>SUM(BE10:BE16)</f>
        <v>0</v>
      </c>
    </row>
    <row r="18" spans="1:104" x14ac:dyDescent="0.2">
      <c r="A18" s="163" t="s">
        <v>72</v>
      </c>
      <c r="B18" s="164" t="s">
        <v>104</v>
      </c>
      <c r="C18" s="165" t="s">
        <v>105</v>
      </c>
      <c r="D18" s="166"/>
      <c r="E18" s="167"/>
      <c r="F18" s="167"/>
      <c r="G18" s="168"/>
      <c r="H18" s="169"/>
      <c r="I18" s="169"/>
      <c r="O18" s="170">
        <v>1</v>
      </c>
    </row>
    <row r="19" spans="1:104" x14ac:dyDescent="0.2">
      <c r="A19" s="171">
        <v>8</v>
      </c>
      <c r="B19" s="172" t="s">
        <v>106</v>
      </c>
      <c r="C19" s="173" t="s">
        <v>107</v>
      </c>
      <c r="D19" s="174" t="s">
        <v>99</v>
      </c>
      <c r="E19" s="175">
        <v>2</v>
      </c>
      <c r="F19" s="175">
        <v>0</v>
      </c>
      <c r="G19" s="176">
        <f t="shared" ref="G19:G25" si="6">E19*F19</f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ref="BA19:BA25" si="7">IF(AZ19=1,G19,0)</f>
        <v>0</v>
      </c>
      <c r="BB19" s="146">
        <f t="shared" ref="BB19:BB25" si="8">IF(AZ19=2,G19,0)</f>
        <v>0</v>
      </c>
      <c r="BC19" s="146">
        <f t="shared" ref="BC19:BC25" si="9">IF(AZ19=3,G19,0)</f>
        <v>0</v>
      </c>
      <c r="BD19" s="146">
        <f t="shared" ref="BD19:BD25" si="10">IF(AZ19=4,G19,0)</f>
        <v>0</v>
      </c>
      <c r="BE19" s="146">
        <f t="shared" ref="BE19:BE25" si="11">IF(AZ19=5,G19,0)</f>
        <v>0</v>
      </c>
      <c r="CA19" s="177">
        <v>1</v>
      </c>
      <c r="CB19" s="177">
        <v>7</v>
      </c>
      <c r="CZ19" s="146">
        <v>0</v>
      </c>
    </row>
    <row r="20" spans="1:104" x14ac:dyDescent="0.2">
      <c r="A20" s="171">
        <v>9</v>
      </c>
      <c r="B20" s="172" t="s">
        <v>108</v>
      </c>
      <c r="C20" s="173" t="s">
        <v>109</v>
      </c>
      <c r="D20" s="174" t="s">
        <v>92</v>
      </c>
      <c r="E20" s="175">
        <v>4</v>
      </c>
      <c r="F20" s="175">
        <v>0</v>
      </c>
      <c r="G20" s="176">
        <f t="shared" si="6"/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 t="shared" si="7"/>
        <v>0</v>
      </c>
      <c r="BB20" s="146">
        <f t="shared" si="8"/>
        <v>0</v>
      </c>
      <c r="BC20" s="146">
        <f t="shared" si="9"/>
        <v>0</v>
      </c>
      <c r="BD20" s="146">
        <f t="shared" si="10"/>
        <v>0</v>
      </c>
      <c r="BE20" s="146">
        <f t="shared" si="11"/>
        <v>0</v>
      </c>
      <c r="CA20" s="177">
        <v>1</v>
      </c>
      <c r="CB20" s="177">
        <v>7</v>
      </c>
      <c r="CZ20" s="146">
        <v>1E-4</v>
      </c>
    </row>
    <row r="21" spans="1:104" x14ac:dyDescent="0.2">
      <c r="A21" s="171">
        <v>10</v>
      </c>
      <c r="B21" s="172" t="s">
        <v>110</v>
      </c>
      <c r="C21" s="173" t="s">
        <v>111</v>
      </c>
      <c r="D21" s="174" t="s">
        <v>92</v>
      </c>
      <c r="E21" s="175">
        <v>2</v>
      </c>
      <c r="F21" s="175">
        <v>0</v>
      </c>
      <c r="G21" s="176">
        <f t="shared" si="6"/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 t="shared" si="7"/>
        <v>0</v>
      </c>
      <c r="BB21" s="146">
        <f t="shared" si="8"/>
        <v>0</v>
      </c>
      <c r="BC21" s="146">
        <f t="shared" si="9"/>
        <v>0</v>
      </c>
      <c r="BD21" s="146">
        <f t="shared" si="10"/>
        <v>0</v>
      </c>
      <c r="BE21" s="146">
        <f t="shared" si="11"/>
        <v>0</v>
      </c>
      <c r="CA21" s="177">
        <v>1</v>
      </c>
      <c r="CB21" s="177">
        <v>7</v>
      </c>
      <c r="CZ21" s="146">
        <v>7.3999999999999999E-4</v>
      </c>
    </row>
    <row r="22" spans="1:104" x14ac:dyDescent="0.2">
      <c r="A22" s="171">
        <v>11</v>
      </c>
      <c r="B22" s="172" t="s">
        <v>112</v>
      </c>
      <c r="C22" s="173" t="s">
        <v>113</v>
      </c>
      <c r="D22" s="174" t="s">
        <v>99</v>
      </c>
      <c r="E22" s="175">
        <v>2</v>
      </c>
      <c r="F22" s="175">
        <v>0</v>
      </c>
      <c r="G22" s="176">
        <f t="shared" si="6"/>
        <v>0</v>
      </c>
      <c r="O22" s="170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 t="shared" si="7"/>
        <v>0</v>
      </c>
      <c r="BB22" s="146">
        <f t="shared" si="8"/>
        <v>0</v>
      </c>
      <c r="BC22" s="146">
        <f t="shared" si="9"/>
        <v>0</v>
      </c>
      <c r="BD22" s="146">
        <f t="shared" si="10"/>
        <v>0</v>
      </c>
      <c r="BE22" s="146">
        <f t="shared" si="11"/>
        <v>0</v>
      </c>
      <c r="CA22" s="177">
        <v>1</v>
      </c>
      <c r="CB22" s="177">
        <v>7</v>
      </c>
      <c r="CZ22" s="146">
        <v>4.0299999999999997E-3</v>
      </c>
    </row>
    <row r="23" spans="1:104" x14ac:dyDescent="0.2">
      <c r="A23" s="171">
        <v>12</v>
      </c>
      <c r="B23" s="172" t="s">
        <v>114</v>
      </c>
      <c r="C23" s="173" t="s">
        <v>115</v>
      </c>
      <c r="D23" s="174" t="s">
        <v>92</v>
      </c>
      <c r="E23" s="175">
        <v>2</v>
      </c>
      <c r="F23" s="175">
        <v>0</v>
      </c>
      <c r="G23" s="176">
        <f t="shared" si="6"/>
        <v>0</v>
      </c>
      <c r="O23" s="170">
        <v>2</v>
      </c>
      <c r="AA23" s="146">
        <v>1</v>
      </c>
      <c r="AB23" s="146">
        <v>7</v>
      </c>
      <c r="AC23" s="146">
        <v>7</v>
      </c>
      <c r="AZ23" s="146">
        <v>2</v>
      </c>
      <c r="BA23" s="146">
        <f t="shared" si="7"/>
        <v>0</v>
      </c>
      <c r="BB23" s="146">
        <f t="shared" si="8"/>
        <v>0</v>
      </c>
      <c r="BC23" s="146">
        <f t="shared" si="9"/>
        <v>0</v>
      </c>
      <c r="BD23" s="146">
        <f t="shared" si="10"/>
        <v>0</v>
      </c>
      <c r="BE23" s="146">
        <f t="shared" si="11"/>
        <v>0</v>
      </c>
      <c r="CA23" s="177">
        <v>1</v>
      </c>
      <c r="CB23" s="177">
        <v>7</v>
      </c>
      <c r="CZ23" s="146">
        <v>0</v>
      </c>
    </row>
    <row r="24" spans="1:104" x14ac:dyDescent="0.2">
      <c r="A24" s="171">
        <v>13</v>
      </c>
      <c r="B24" s="172" t="s">
        <v>116</v>
      </c>
      <c r="C24" s="173" t="s">
        <v>117</v>
      </c>
      <c r="D24" s="174" t="s">
        <v>99</v>
      </c>
      <c r="E24" s="175">
        <v>10</v>
      </c>
      <c r="F24" s="175">
        <v>0</v>
      </c>
      <c r="G24" s="176">
        <f t="shared" si="6"/>
        <v>0</v>
      </c>
      <c r="O24" s="170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 t="shared" si="7"/>
        <v>0</v>
      </c>
      <c r="BB24" s="146">
        <f t="shared" si="8"/>
        <v>0</v>
      </c>
      <c r="BC24" s="146">
        <f t="shared" si="9"/>
        <v>0</v>
      </c>
      <c r="BD24" s="146">
        <f t="shared" si="10"/>
        <v>0</v>
      </c>
      <c r="BE24" s="146">
        <f t="shared" si="11"/>
        <v>0</v>
      </c>
      <c r="CA24" s="177">
        <v>1</v>
      </c>
      <c r="CB24" s="177">
        <v>7</v>
      </c>
      <c r="CZ24" s="146">
        <v>1.8000000000000001E-4</v>
      </c>
    </row>
    <row r="25" spans="1:104" x14ac:dyDescent="0.2">
      <c r="A25" s="171">
        <v>14</v>
      </c>
      <c r="B25" s="172" t="s">
        <v>118</v>
      </c>
      <c r="C25" s="173" t="s">
        <v>119</v>
      </c>
      <c r="D25" s="174" t="s">
        <v>99</v>
      </c>
      <c r="E25" s="175">
        <v>10</v>
      </c>
      <c r="F25" s="175">
        <v>0</v>
      </c>
      <c r="G25" s="176">
        <f t="shared" si="6"/>
        <v>0</v>
      </c>
      <c r="O25" s="170">
        <v>2</v>
      </c>
      <c r="AA25" s="146">
        <v>1</v>
      </c>
      <c r="AB25" s="146">
        <v>7</v>
      </c>
      <c r="AC25" s="146">
        <v>7</v>
      </c>
      <c r="AZ25" s="146">
        <v>2</v>
      </c>
      <c r="BA25" s="146">
        <f t="shared" si="7"/>
        <v>0</v>
      </c>
      <c r="BB25" s="146">
        <f t="shared" si="8"/>
        <v>0</v>
      </c>
      <c r="BC25" s="146">
        <f t="shared" si="9"/>
        <v>0</v>
      </c>
      <c r="BD25" s="146">
        <f t="shared" si="10"/>
        <v>0</v>
      </c>
      <c r="BE25" s="146">
        <f t="shared" si="11"/>
        <v>0</v>
      </c>
      <c r="CA25" s="177">
        <v>1</v>
      </c>
      <c r="CB25" s="177">
        <v>7</v>
      </c>
      <c r="CZ25" s="146">
        <v>1.0000000000000001E-5</v>
      </c>
    </row>
    <row r="26" spans="1:104" x14ac:dyDescent="0.2">
      <c r="A26" s="178"/>
      <c r="B26" s="179" t="s">
        <v>73</v>
      </c>
      <c r="C26" s="180" t="str">
        <f>CONCATENATE(B18," ",C18)</f>
        <v>722 Vnitřní vodovod</v>
      </c>
      <c r="D26" s="181"/>
      <c r="E26" s="182"/>
      <c r="F26" s="183"/>
      <c r="G26" s="184">
        <f>SUM(G18:G25)</f>
        <v>0</v>
      </c>
      <c r="O26" s="170">
        <v>4</v>
      </c>
      <c r="BA26" s="185">
        <f>SUM(BA18:BA25)</f>
        <v>0</v>
      </c>
      <c r="BB26" s="185">
        <f>SUM(BB18:BB25)</f>
        <v>0</v>
      </c>
      <c r="BC26" s="185">
        <f>SUM(BC18:BC25)</f>
        <v>0</v>
      </c>
      <c r="BD26" s="185">
        <f>SUM(BD18:BD25)</f>
        <v>0</v>
      </c>
      <c r="BE26" s="185">
        <f>SUM(BE18:BE25)</f>
        <v>0</v>
      </c>
    </row>
    <row r="27" spans="1:104" x14ac:dyDescent="0.2">
      <c r="A27" s="163" t="s">
        <v>72</v>
      </c>
      <c r="B27" s="164" t="s">
        <v>120</v>
      </c>
      <c r="C27" s="165" t="s">
        <v>121</v>
      </c>
      <c r="D27" s="166"/>
      <c r="E27" s="167"/>
      <c r="F27" s="167"/>
      <c r="G27" s="168"/>
      <c r="H27" s="169"/>
      <c r="I27" s="169"/>
      <c r="O27" s="170">
        <v>1</v>
      </c>
    </row>
    <row r="28" spans="1:104" x14ac:dyDescent="0.2">
      <c r="A28" s="171">
        <v>15</v>
      </c>
      <c r="B28" s="172" t="s">
        <v>122</v>
      </c>
      <c r="C28" s="173" t="s">
        <v>123</v>
      </c>
      <c r="D28" s="174" t="s">
        <v>124</v>
      </c>
      <c r="E28" s="175">
        <v>1</v>
      </c>
      <c r="F28" s="175">
        <v>0</v>
      </c>
      <c r="G28" s="176">
        <f t="shared" ref="G28:G36" si="12">E28*F28</f>
        <v>0</v>
      </c>
      <c r="O28" s="170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 t="shared" ref="BA28:BA36" si="13">IF(AZ28=1,G28,0)</f>
        <v>0</v>
      </c>
      <c r="BB28" s="146">
        <f t="shared" ref="BB28:BB36" si="14">IF(AZ28=2,G28,0)</f>
        <v>0</v>
      </c>
      <c r="BC28" s="146">
        <f t="shared" ref="BC28:BC36" si="15">IF(AZ28=3,G28,0)</f>
        <v>0</v>
      </c>
      <c r="BD28" s="146">
        <f t="shared" ref="BD28:BD36" si="16">IF(AZ28=4,G28,0)</f>
        <v>0</v>
      </c>
      <c r="BE28" s="146">
        <f t="shared" ref="BE28:BE36" si="17">IF(AZ28=5,G28,0)</f>
        <v>0</v>
      </c>
      <c r="CA28" s="177">
        <v>1</v>
      </c>
      <c r="CB28" s="177">
        <v>7</v>
      </c>
      <c r="CZ28" s="146">
        <v>1.653E-2</v>
      </c>
    </row>
    <row r="29" spans="1:104" x14ac:dyDescent="0.2">
      <c r="A29" s="171">
        <v>16</v>
      </c>
      <c r="B29" s="172" t="s">
        <v>125</v>
      </c>
      <c r="C29" s="173" t="s">
        <v>126</v>
      </c>
      <c r="D29" s="174" t="s">
        <v>124</v>
      </c>
      <c r="E29" s="175">
        <v>1</v>
      </c>
      <c r="F29" s="175">
        <v>0</v>
      </c>
      <c r="G29" s="176">
        <f t="shared" si="12"/>
        <v>0</v>
      </c>
      <c r="O29" s="170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 t="shared" si="13"/>
        <v>0</v>
      </c>
      <c r="BB29" s="146">
        <f t="shared" si="14"/>
        <v>0</v>
      </c>
      <c r="BC29" s="146">
        <f t="shared" si="15"/>
        <v>0</v>
      </c>
      <c r="BD29" s="146">
        <f t="shared" si="16"/>
        <v>0</v>
      </c>
      <c r="BE29" s="146">
        <f t="shared" si="17"/>
        <v>0</v>
      </c>
      <c r="CA29" s="177">
        <v>1</v>
      </c>
      <c r="CB29" s="177">
        <v>7</v>
      </c>
      <c r="CZ29" s="146">
        <v>4.7699999999999999E-3</v>
      </c>
    </row>
    <row r="30" spans="1:104" x14ac:dyDescent="0.2">
      <c r="A30" s="171">
        <v>17</v>
      </c>
      <c r="B30" s="172" t="s">
        <v>127</v>
      </c>
      <c r="C30" s="173" t="s">
        <v>128</v>
      </c>
      <c r="D30" s="174" t="s">
        <v>124</v>
      </c>
      <c r="E30" s="175">
        <v>3</v>
      </c>
      <c r="F30" s="175">
        <v>0</v>
      </c>
      <c r="G30" s="176">
        <f t="shared" si="12"/>
        <v>0</v>
      </c>
      <c r="O30" s="170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 t="shared" si="13"/>
        <v>0</v>
      </c>
      <c r="BB30" s="146">
        <f t="shared" si="14"/>
        <v>0</v>
      </c>
      <c r="BC30" s="146">
        <f t="shared" si="15"/>
        <v>0</v>
      </c>
      <c r="BD30" s="146">
        <f t="shared" si="16"/>
        <v>0</v>
      </c>
      <c r="BE30" s="146">
        <f t="shared" si="17"/>
        <v>0</v>
      </c>
      <c r="CA30" s="177">
        <v>1</v>
      </c>
      <c r="CB30" s="177">
        <v>7</v>
      </c>
      <c r="CZ30" s="146">
        <v>0</v>
      </c>
    </row>
    <row r="31" spans="1:104" x14ac:dyDescent="0.2">
      <c r="A31" s="171">
        <v>18</v>
      </c>
      <c r="B31" s="172" t="s">
        <v>129</v>
      </c>
      <c r="C31" s="173" t="s">
        <v>130</v>
      </c>
      <c r="D31" s="174" t="s">
        <v>124</v>
      </c>
      <c r="E31" s="175">
        <v>1</v>
      </c>
      <c r="F31" s="175">
        <v>0</v>
      </c>
      <c r="G31" s="176">
        <f t="shared" si="12"/>
        <v>0</v>
      </c>
      <c r="O31" s="170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 t="shared" si="13"/>
        <v>0</v>
      </c>
      <c r="BB31" s="146">
        <f t="shared" si="14"/>
        <v>0</v>
      </c>
      <c r="BC31" s="146">
        <f t="shared" si="15"/>
        <v>0</v>
      </c>
      <c r="BD31" s="146">
        <f t="shared" si="16"/>
        <v>0</v>
      </c>
      <c r="BE31" s="146">
        <f t="shared" si="17"/>
        <v>0</v>
      </c>
      <c r="CA31" s="177">
        <v>1</v>
      </c>
      <c r="CB31" s="177">
        <v>7</v>
      </c>
      <c r="CZ31" s="146">
        <v>1.39E-3</v>
      </c>
    </row>
    <row r="32" spans="1:104" x14ac:dyDescent="0.2">
      <c r="A32" s="171">
        <v>19</v>
      </c>
      <c r="B32" s="172" t="s">
        <v>131</v>
      </c>
      <c r="C32" s="173" t="s">
        <v>132</v>
      </c>
      <c r="D32" s="174" t="s">
        <v>124</v>
      </c>
      <c r="E32" s="175">
        <v>3</v>
      </c>
      <c r="F32" s="175">
        <v>0</v>
      </c>
      <c r="G32" s="176">
        <f t="shared" si="12"/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 t="shared" si="13"/>
        <v>0</v>
      </c>
      <c r="BB32" s="146">
        <f t="shared" si="14"/>
        <v>0</v>
      </c>
      <c r="BC32" s="146">
        <f t="shared" si="15"/>
        <v>0</v>
      </c>
      <c r="BD32" s="146">
        <f t="shared" si="16"/>
        <v>0</v>
      </c>
      <c r="BE32" s="146">
        <f t="shared" si="17"/>
        <v>0</v>
      </c>
      <c r="CA32" s="177">
        <v>1</v>
      </c>
      <c r="CB32" s="177">
        <v>7</v>
      </c>
      <c r="CZ32" s="146">
        <v>0</v>
      </c>
    </row>
    <row r="33" spans="1:104" x14ac:dyDescent="0.2">
      <c r="A33" s="171">
        <v>20</v>
      </c>
      <c r="B33" s="172" t="s">
        <v>133</v>
      </c>
      <c r="C33" s="173" t="s">
        <v>134</v>
      </c>
      <c r="D33" s="174" t="s">
        <v>92</v>
      </c>
      <c r="E33" s="175">
        <v>1</v>
      </c>
      <c r="F33" s="175">
        <v>0</v>
      </c>
      <c r="G33" s="176">
        <f t="shared" si="12"/>
        <v>0</v>
      </c>
      <c r="O33" s="170">
        <v>2</v>
      </c>
      <c r="AA33" s="146">
        <v>1</v>
      </c>
      <c r="AB33" s="146">
        <v>7</v>
      </c>
      <c r="AC33" s="146">
        <v>7</v>
      </c>
      <c r="AZ33" s="146">
        <v>2</v>
      </c>
      <c r="BA33" s="146">
        <f t="shared" si="13"/>
        <v>0</v>
      </c>
      <c r="BB33" s="146">
        <f t="shared" si="14"/>
        <v>0</v>
      </c>
      <c r="BC33" s="146">
        <f t="shared" si="15"/>
        <v>0</v>
      </c>
      <c r="BD33" s="146">
        <f t="shared" si="16"/>
        <v>0</v>
      </c>
      <c r="BE33" s="146">
        <f t="shared" si="17"/>
        <v>0</v>
      </c>
      <c r="CA33" s="177">
        <v>1</v>
      </c>
      <c r="CB33" s="177">
        <v>7</v>
      </c>
      <c r="CZ33" s="146">
        <v>1.8000000000000001E-4</v>
      </c>
    </row>
    <row r="34" spans="1:104" x14ac:dyDescent="0.2">
      <c r="A34" s="171">
        <v>21</v>
      </c>
      <c r="B34" s="172" t="s">
        <v>135</v>
      </c>
      <c r="C34" s="173" t="s">
        <v>136</v>
      </c>
      <c r="D34" s="174" t="s">
        <v>92</v>
      </c>
      <c r="E34" s="175">
        <v>1</v>
      </c>
      <c r="F34" s="175">
        <v>0</v>
      </c>
      <c r="G34" s="176">
        <f t="shared" si="12"/>
        <v>0</v>
      </c>
      <c r="O34" s="170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 t="shared" si="13"/>
        <v>0</v>
      </c>
      <c r="BB34" s="146">
        <f t="shared" si="14"/>
        <v>0</v>
      </c>
      <c r="BC34" s="146">
        <f t="shared" si="15"/>
        <v>0</v>
      </c>
      <c r="BD34" s="146">
        <f t="shared" si="16"/>
        <v>0</v>
      </c>
      <c r="BE34" s="146">
        <f t="shared" si="17"/>
        <v>0</v>
      </c>
      <c r="CA34" s="177">
        <v>1</v>
      </c>
      <c r="CB34" s="177">
        <v>7</v>
      </c>
      <c r="CZ34" s="146">
        <v>4.8000000000000001E-4</v>
      </c>
    </row>
    <row r="35" spans="1:104" x14ac:dyDescent="0.2">
      <c r="A35" s="171">
        <v>22</v>
      </c>
      <c r="B35" s="172" t="s">
        <v>137</v>
      </c>
      <c r="C35" s="173" t="s">
        <v>138</v>
      </c>
      <c r="D35" s="174" t="s">
        <v>92</v>
      </c>
      <c r="E35" s="175">
        <v>1</v>
      </c>
      <c r="F35" s="175">
        <v>0</v>
      </c>
      <c r="G35" s="176">
        <f t="shared" si="12"/>
        <v>0</v>
      </c>
      <c r="O35" s="170">
        <v>2</v>
      </c>
      <c r="AA35" s="146">
        <v>1</v>
      </c>
      <c r="AB35" s="146">
        <v>7</v>
      </c>
      <c r="AC35" s="146">
        <v>7</v>
      </c>
      <c r="AZ35" s="146">
        <v>2</v>
      </c>
      <c r="BA35" s="146">
        <f t="shared" si="13"/>
        <v>0</v>
      </c>
      <c r="BB35" s="146">
        <f t="shared" si="14"/>
        <v>0</v>
      </c>
      <c r="BC35" s="146">
        <f t="shared" si="15"/>
        <v>0</v>
      </c>
      <c r="BD35" s="146">
        <f t="shared" si="16"/>
        <v>0</v>
      </c>
      <c r="BE35" s="146">
        <f t="shared" si="17"/>
        <v>0</v>
      </c>
      <c r="CA35" s="177">
        <v>1</v>
      </c>
      <c r="CB35" s="177">
        <v>7</v>
      </c>
      <c r="CZ35" s="146">
        <v>1.7000000000000001E-4</v>
      </c>
    </row>
    <row r="36" spans="1:104" x14ac:dyDescent="0.2">
      <c r="A36" s="171">
        <v>23</v>
      </c>
      <c r="B36" s="172" t="s">
        <v>139</v>
      </c>
      <c r="C36" s="173" t="s">
        <v>140</v>
      </c>
      <c r="D36" s="174" t="s">
        <v>141</v>
      </c>
      <c r="E36" s="175">
        <v>1</v>
      </c>
      <c r="F36" s="175">
        <v>0</v>
      </c>
      <c r="G36" s="176">
        <f t="shared" si="12"/>
        <v>0</v>
      </c>
      <c r="O36" s="170">
        <v>2</v>
      </c>
      <c r="AA36" s="146">
        <v>12</v>
      </c>
      <c r="AB36" s="146">
        <v>1</v>
      </c>
      <c r="AC36" s="146">
        <v>2</v>
      </c>
      <c r="AZ36" s="146">
        <v>2</v>
      </c>
      <c r="BA36" s="146">
        <f t="shared" si="13"/>
        <v>0</v>
      </c>
      <c r="BB36" s="146">
        <f t="shared" si="14"/>
        <v>0</v>
      </c>
      <c r="BC36" s="146">
        <f t="shared" si="15"/>
        <v>0</v>
      </c>
      <c r="BD36" s="146">
        <f t="shared" si="16"/>
        <v>0</v>
      </c>
      <c r="BE36" s="146">
        <f t="shared" si="17"/>
        <v>0</v>
      </c>
      <c r="CA36" s="177">
        <v>12</v>
      </c>
      <c r="CB36" s="177">
        <v>1</v>
      </c>
      <c r="CZ36" s="146">
        <v>0</v>
      </c>
    </row>
    <row r="37" spans="1:104" x14ac:dyDescent="0.2">
      <c r="A37" s="178"/>
      <c r="B37" s="179" t="s">
        <v>73</v>
      </c>
      <c r="C37" s="180" t="str">
        <f>CONCATENATE(B27," ",C27)</f>
        <v>725 Zařizovací předměty</v>
      </c>
      <c r="D37" s="181"/>
      <c r="E37" s="182"/>
      <c r="F37" s="183"/>
      <c r="G37" s="184">
        <f>SUM(G27:G36)</f>
        <v>0</v>
      </c>
      <c r="O37" s="170">
        <v>4</v>
      </c>
      <c r="BA37" s="185">
        <f>SUM(BA27:BA36)</f>
        <v>0</v>
      </c>
      <c r="BB37" s="185">
        <f>SUM(BB27:BB36)</f>
        <v>0</v>
      </c>
      <c r="BC37" s="185">
        <f>SUM(BC27:BC36)</f>
        <v>0</v>
      </c>
      <c r="BD37" s="185">
        <f>SUM(BD27:BD36)</f>
        <v>0</v>
      </c>
      <c r="BE37" s="185">
        <f>SUM(BE27:BE36)</f>
        <v>0</v>
      </c>
    </row>
    <row r="38" spans="1:104" x14ac:dyDescent="0.2">
      <c r="A38" s="163" t="s">
        <v>72</v>
      </c>
      <c r="B38" s="164" t="s">
        <v>142</v>
      </c>
      <c r="C38" s="165" t="s">
        <v>143</v>
      </c>
      <c r="D38" s="166"/>
      <c r="E38" s="167"/>
      <c r="F38" s="167"/>
      <c r="G38" s="168"/>
      <c r="H38" s="169"/>
      <c r="I38" s="169"/>
      <c r="O38" s="170">
        <v>1</v>
      </c>
    </row>
    <row r="39" spans="1:104" x14ac:dyDescent="0.2">
      <c r="A39" s="171">
        <v>24</v>
      </c>
      <c r="B39" s="172" t="s">
        <v>144</v>
      </c>
      <c r="C39" s="173" t="s">
        <v>145</v>
      </c>
      <c r="D39" s="174" t="s">
        <v>146</v>
      </c>
      <c r="E39" s="175">
        <v>1</v>
      </c>
      <c r="F39" s="175">
        <v>0</v>
      </c>
      <c r="G39" s="176">
        <f>E39*F39</f>
        <v>0</v>
      </c>
      <c r="O39" s="170">
        <v>2</v>
      </c>
      <c r="AA39" s="146">
        <v>12</v>
      </c>
      <c r="AB39" s="146">
        <v>0</v>
      </c>
      <c r="AC39" s="146">
        <v>27</v>
      </c>
      <c r="AZ39" s="146">
        <v>2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12</v>
      </c>
      <c r="CB39" s="177">
        <v>0</v>
      </c>
      <c r="CZ39" s="146">
        <v>0</v>
      </c>
    </row>
    <row r="40" spans="1:104" x14ac:dyDescent="0.2">
      <c r="A40" s="171">
        <v>25</v>
      </c>
      <c r="B40" s="172" t="s">
        <v>144</v>
      </c>
      <c r="C40" s="173" t="s">
        <v>147</v>
      </c>
      <c r="D40" s="174" t="s">
        <v>148</v>
      </c>
      <c r="E40" s="175">
        <v>2</v>
      </c>
      <c r="F40" s="175">
        <v>0</v>
      </c>
      <c r="G40" s="176">
        <f>E40*F40</f>
        <v>0</v>
      </c>
      <c r="O40" s="170">
        <v>2</v>
      </c>
      <c r="AA40" s="146">
        <v>12</v>
      </c>
      <c r="AB40" s="146">
        <v>0</v>
      </c>
      <c r="AC40" s="146">
        <v>3</v>
      </c>
      <c r="AZ40" s="146">
        <v>2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12</v>
      </c>
      <c r="CB40" s="177">
        <v>0</v>
      </c>
      <c r="CZ40" s="146">
        <v>0</v>
      </c>
    </row>
    <row r="41" spans="1:104" x14ac:dyDescent="0.2">
      <c r="A41" s="171">
        <v>26</v>
      </c>
      <c r="B41" s="172" t="s">
        <v>149</v>
      </c>
      <c r="C41" s="173" t="s">
        <v>150</v>
      </c>
      <c r="D41" s="174" t="s">
        <v>146</v>
      </c>
      <c r="E41" s="175">
        <v>1</v>
      </c>
      <c r="F41" s="175">
        <v>0</v>
      </c>
      <c r="G41" s="176">
        <f>E41*F41</f>
        <v>0</v>
      </c>
      <c r="O41" s="170">
        <v>2</v>
      </c>
      <c r="AA41" s="146">
        <v>12</v>
      </c>
      <c r="AB41" s="146">
        <v>0</v>
      </c>
      <c r="AC41" s="146">
        <v>22</v>
      </c>
      <c r="AZ41" s="146">
        <v>2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12</v>
      </c>
      <c r="CB41" s="177">
        <v>0</v>
      </c>
      <c r="CZ41" s="146">
        <v>0</v>
      </c>
    </row>
    <row r="42" spans="1:104" x14ac:dyDescent="0.2">
      <c r="A42" s="178"/>
      <c r="B42" s="179" t="s">
        <v>73</v>
      </c>
      <c r="C42" s="180" t="str">
        <f>CONCATENATE(B38," ",C38)</f>
        <v>799 Ostatní</v>
      </c>
      <c r="D42" s="181"/>
      <c r="E42" s="182"/>
      <c r="F42" s="183"/>
      <c r="G42" s="184">
        <f>SUM(G38:G41)</f>
        <v>0</v>
      </c>
      <c r="O42" s="170">
        <v>4</v>
      </c>
      <c r="BA42" s="185">
        <f>SUM(BA38:BA41)</f>
        <v>0</v>
      </c>
      <c r="BB42" s="185">
        <f>SUM(BB38:BB41)</f>
        <v>0</v>
      </c>
      <c r="BC42" s="185">
        <f>SUM(BC38:BC41)</f>
        <v>0</v>
      </c>
      <c r="BD42" s="185">
        <f>SUM(BD38:BD41)</f>
        <v>0</v>
      </c>
      <c r="BE42" s="185">
        <f>SUM(BE38:BE41)</f>
        <v>0</v>
      </c>
    </row>
    <row r="43" spans="1:104" x14ac:dyDescent="0.2">
      <c r="E43" s="146"/>
    </row>
    <row r="44" spans="1:104" x14ac:dyDescent="0.2">
      <c r="E44" s="146"/>
    </row>
    <row r="45" spans="1:104" x14ac:dyDescent="0.2">
      <c r="E45" s="146"/>
    </row>
    <row r="46" spans="1:104" x14ac:dyDescent="0.2">
      <c r="E46" s="146"/>
    </row>
    <row r="47" spans="1:104" x14ac:dyDescent="0.2">
      <c r="E47" s="146"/>
    </row>
    <row r="48" spans="1:104" x14ac:dyDescent="0.2">
      <c r="E48" s="146"/>
    </row>
    <row r="49" spans="5:5" x14ac:dyDescent="0.2">
      <c r="E49" s="146"/>
    </row>
    <row r="50" spans="5:5" x14ac:dyDescent="0.2">
      <c r="E50" s="146"/>
    </row>
    <row r="51" spans="5:5" x14ac:dyDescent="0.2">
      <c r="E51" s="146"/>
    </row>
    <row r="52" spans="5:5" x14ac:dyDescent="0.2">
      <c r="E52" s="146"/>
    </row>
    <row r="53" spans="5:5" x14ac:dyDescent="0.2">
      <c r="E53" s="146"/>
    </row>
    <row r="54" spans="5:5" x14ac:dyDescent="0.2">
      <c r="E54" s="146"/>
    </row>
    <row r="55" spans="5:5" x14ac:dyDescent="0.2">
      <c r="E55" s="146"/>
    </row>
    <row r="56" spans="5:5" x14ac:dyDescent="0.2">
      <c r="E56" s="146"/>
    </row>
    <row r="57" spans="5:5" x14ac:dyDescent="0.2">
      <c r="E57" s="146"/>
    </row>
    <row r="58" spans="5:5" x14ac:dyDescent="0.2">
      <c r="E58" s="146"/>
    </row>
    <row r="59" spans="5:5" x14ac:dyDescent="0.2">
      <c r="E59" s="146"/>
    </row>
    <row r="60" spans="5:5" x14ac:dyDescent="0.2">
      <c r="E60" s="146"/>
    </row>
    <row r="61" spans="5:5" x14ac:dyDescent="0.2">
      <c r="E61" s="146"/>
    </row>
    <row r="62" spans="5:5" x14ac:dyDescent="0.2">
      <c r="E62" s="146"/>
    </row>
    <row r="63" spans="5:5" x14ac:dyDescent="0.2">
      <c r="E63" s="146"/>
    </row>
    <row r="64" spans="5:5" x14ac:dyDescent="0.2">
      <c r="E64" s="146"/>
    </row>
    <row r="65" spans="1:7" x14ac:dyDescent="0.2">
      <c r="E65" s="146"/>
    </row>
    <row r="66" spans="1:7" x14ac:dyDescent="0.2">
      <c r="A66" s="186"/>
      <c r="B66" s="186"/>
      <c r="C66" s="186"/>
      <c r="D66" s="186"/>
      <c r="E66" s="186"/>
      <c r="F66" s="186"/>
      <c r="G66" s="186"/>
    </row>
    <row r="67" spans="1:7" x14ac:dyDescent="0.2">
      <c r="A67" s="186"/>
      <c r="B67" s="186"/>
      <c r="C67" s="186"/>
      <c r="D67" s="186"/>
      <c r="E67" s="186"/>
      <c r="F67" s="186"/>
      <c r="G67" s="186"/>
    </row>
    <row r="68" spans="1:7" x14ac:dyDescent="0.2">
      <c r="A68" s="186"/>
      <c r="B68" s="186"/>
      <c r="C68" s="186"/>
      <c r="D68" s="186"/>
      <c r="E68" s="186"/>
      <c r="F68" s="186"/>
      <c r="G68" s="186"/>
    </row>
    <row r="69" spans="1:7" x14ac:dyDescent="0.2">
      <c r="A69" s="186"/>
      <c r="B69" s="186"/>
      <c r="C69" s="186"/>
      <c r="D69" s="186"/>
      <c r="E69" s="186"/>
      <c r="F69" s="186"/>
      <c r="G69" s="186"/>
    </row>
    <row r="70" spans="1:7" x14ac:dyDescent="0.2">
      <c r="E70" s="146"/>
    </row>
    <row r="71" spans="1:7" x14ac:dyDescent="0.2">
      <c r="E71" s="146"/>
    </row>
    <row r="72" spans="1:7" x14ac:dyDescent="0.2">
      <c r="E72" s="146"/>
    </row>
    <row r="73" spans="1:7" x14ac:dyDescent="0.2">
      <c r="E73" s="146"/>
    </row>
    <row r="74" spans="1:7" x14ac:dyDescent="0.2">
      <c r="E74" s="146"/>
    </row>
    <row r="75" spans="1:7" x14ac:dyDescent="0.2">
      <c r="E75" s="146"/>
    </row>
    <row r="76" spans="1:7" x14ac:dyDescent="0.2">
      <c r="E76" s="146"/>
    </row>
    <row r="77" spans="1:7" x14ac:dyDescent="0.2">
      <c r="E77" s="146"/>
    </row>
    <row r="78" spans="1:7" x14ac:dyDescent="0.2">
      <c r="E78" s="146"/>
    </row>
    <row r="79" spans="1:7" x14ac:dyDescent="0.2">
      <c r="E79" s="146"/>
    </row>
    <row r="80" spans="1:7" x14ac:dyDescent="0.2">
      <c r="E80" s="146"/>
    </row>
    <row r="81" spans="5:5" x14ac:dyDescent="0.2">
      <c r="E81" s="146"/>
    </row>
    <row r="82" spans="5:5" x14ac:dyDescent="0.2">
      <c r="E82" s="146"/>
    </row>
    <row r="83" spans="5:5" x14ac:dyDescent="0.2">
      <c r="E83" s="146"/>
    </row>
    <row r="84" spans="5:5" x14ac:dyDescent="0.2">
      <c r="E84" s="146"/>
    </row>
    <row r="85" spans="5:5" x14ac:dyDescent="0.2">
      <c r="E85" s="146"/>
    </row>
    <row r="86" spans="5:5" x14ac:dyDescent="0.2">
      <c r="E86" s="146"/>
    </row>
    <row r="87" spans="5:5" x14ac:dyDescent="0.2">
      <c r="E87" s="146"/>
    </row>
    <row r="88" spans="5:5" x14ac:dyDescent="0.2">
      <c r="E88" s="146"/>
    </row>
    <row r="89" spans="5:5" x14ac:dyDescent="0.2">
      <c r="E89" s="146"/>
    </row>
    <row r="90" spans="5:5" x14ac:dyDescent="0.2">
      <c r="E90" s="146"/>
    </row>
    <row r="91" spans="5:5" x14ac:dyDescent="0.2">
      <c r="E91" s="146"/>
    </row>
    <row r="92" spans="5:5" x14ac:dyDescent="0.2">
      <c r="E92" s="146"/>
    </row>
    <row r="93" spans="5:5" x14ac:dyDescent="0.2">
      <c r="E93" s="146"/>
    </row>
    <row r="94" spans="5:5" x14ac:dyDescent="0.2">
      <c r="E94" s="146"/>
    </row>
    <row r="95" spans="5:5" x14ac:dyDescent="0.2">
      <c r="E95" s="146"/>
    </row>
    <row r="96" spans="5:5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A101" s="187"/>
      <c r="B101" s="187"/>
    </row>
    <row r="102" spans="1:7" x14ac:dyDescent="0.2">
      <c r="A102" s="186"/>
      <c r="B102" s="186"/>
      <c r="C102" s="189"/>
      <c r="D102" s="189"/>
      <c r="E102" s="190"/>
      <c r="F102" s="189"/>
      <c r="G102" s="191"/>
    </row>
    <row r="103" spans="1:7" x14ac:dyDescent="0.2">
      <c r="A103" s="192"/>
      <c r="B103" s="192"/>
      <c r="C103" s="186"/>
      <c r="D103" s="186"/>
      <c r="E103" s="193"/>
      <c r="F103" s="186"/>
      <c r="G103" s="186"/>
    </row>
    <row r="104" spans="1:7" x14ac:dyDescent="0.2">
      <c r="A104" s="186"/>
      <c r="B104" s="186"/>
      <c r="C104" s="186"/>
      <c r="D104" s="186"/>
      <c r="E104" s="193"/>
      <c r="F104" s="186"/>
      <c r="G104" s="186"/>
    </row>
    <row r="105" spans="1:7" x14ac:dyDescent="0.2">
      <c r="A105" s="186"/>
      <c r="B105" s="186"/>
      <c r="C105" s="186"/>
      <c r="D105" s="186"/>
      <c r="E105" s="193"/>
      <c r="F105" s="186"/>
      <c r="G105" s="186"/>
    </row>
    <row r="106" spans="1:7" x14ac:dyDescent="0.2">
      <c r="A106" s="186"/>
      <c r="B106" s="186"/>
      <c r="C106" s="186"/>
      <c r="D106" s="186"/>
      <c r="E106" s="193"/>
      <c r="F106" s="186"/>
      <c r="G106" s="186"/>
    </row>
    <row r="107" spans="1:7" x14ac:dyDescent="0.2">
      <c r="A107" s="186"/>
      <c r="B107" s="186"/>
      <c r="C107" s="186"/>
      <c r="D107" s="186"/>
      <c r="E107" s="193"/>
      <c r="F107" s="186"/>
      <c r="G107" s="186"/>
    </row>
    <row r="108" spans="1:7" x14ac:dyDescent="0.2">
      <c r="A108" s="186"/>
      <c r="B108" s="186"/>
      <c r="C108" s="186"/>
      <c r="D108" s="186"/>
      <c r="E108" s="193"/>
      <c r="F108" s="186"/>
      <c r="G108" s="186"/>
    </row>
    <row r="109" spans="1:7" x14ac:dyDescent="0.2">
      <c r="A109" s="186"/>
      <c r="B109" s="186"/>
      <c r="C109" s="186"/>
      <c r="D109" s="186"/>
      <c r="E109" s="193"/>
      <c r="F109" s="186"/>
      <c r="G109" s="186"/>
    </row>
    <row r="110" spans="1:7" x14ac:dyDescent="0.2">
      <c r="A110" s="186"/>
      <c r="B110" s="186"/>
      <c r="C110" s="186"/>
      <c r="D110" s="186"/>
      <c r="E110" s="193"/>
      <c r="F110" s="186"/>
      <c r="G110" s="186"/>
    </row>
    <row r="111" spans="1:7" x14ac:dyDescent="0.2">
      <c r="A111" s="186"/>
      <c r="B111" s="186"/>
      <c r="C111" s="186"/>
      <c r="D111" s="186"/>
      <c r="E111" s="193"/>
      <c r="F111" s="186"/>
      <c r="G111" s="186"/>
    </row>
    <row r="112" spans="1:7" x14ac:dyDescent="0.2">
      <c r="A112" s="186"/>
      <c r="B112" s="186"/>
      <c r="C112" s="186"/>
      <c r="D112" s="186"/>
      <c r="E112" s="193"/>
      <c r="F112" s="186"/>
      <c r="G112" s="186"/>
    </row>
    <row r="113" spans="1:7" x14ac:dyDescent="0.2">
      <c r="A113" s="186"/>
      <c r="B113" s="186"/>
      <c r="C113" s="186"/>
      <c r="D113" s="186"/>
      <c r="E113" s="193"/>
      <c r="F113" s="186"/>
      <c r="G113" s="186"/>
    </row>
    <row r="114" spans="1:7" x14ac:dyDescent="0.2">
      <c r="A114" s="186"/>
      <c r="B114" s="186"/>
      <c r="C114" s="186"/>
      <c r="D114" s="186"/>
      <c r="E114" s="193"/>
      <c r="F114" s="186"/>
      <c r="G114" s="186"/>
    </row>
    <row r="115" spans="1:7" x14ac:dyDescent="0.2">
      <c r="A115" s="186"/>
      <c r="B115" s="186"/>
      <c r="C115" s="186"/>
      <c r="D115" s="186"/>
      <c r="E115" s="193"/>
      <c r="F115" s="186"/>
      <c r="G115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dcterms:created xsi:type="dcterms:W3CDTF">2014-03-03T09:23:44Z</dcterms:created>
  <dcterms:modified xsi:type="dcterms:W3CDTF">2014-03-03T09:24:52Z</dcterms:modified>
</cp:coreProperties>
</file>